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Földgáz&gt;pellet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<sst xmlns="http://schemas.openxmlformats.org/spreadsheetml/2006/main" count="48" uniqueCount="39">
  <si>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A földgáz fűtőértéke</t>
  </si>
  <si>
    <t>MJ/m3</t>
  </si>
  <si>
    <t>m3</t>
  </si>
  <si>
    <t>%</t>
  </si>
  <si>
    <t>Az eltüzelt földgáz mennyisége</t>
  </si>
  <si>
    <t>A földgáz egységára</t>
  </si>
  <si>
    <t>Ft/MJ</t>
  </si>
  <si>
    <t>Energiaadó</t>
  </si>
  <si>
    <t>Ft/GJ</t>
  </si>
  <si>
    <t>A földgáztüzelés hatásfoka*</t>
  </si>
  <si>
    <t>ÁFA kulcs</t>
  </si>
  <si>
    <t>Az eltüzelt földgáz (bruttó) ára</t>
  </si>
  <si>
    <t>Ft</t>
  </si>
  <si>
    <t>Fűtésre leadott hőmennyiség</t>
  </si>
  <si>
    <t>MJ</t>
  </si>
  <si>
    <t>MJ/kg</t>
  </si>
  <si>
    <t>A pellet fűtőértéke</t>
  </si>
  <si>
    <t>A pellettüzelés hatásfoka</t>
  </si>
  <si>
    <t>kg</t>
  </si>
  <si>
    <t>A pellet egységára</t>
  </si>
  <si>
    <t>A szükséges pellet (btuttó) ára</t>
  </si>
  <si>
    <t>Azonos leadott hőmennyiséghez</t>
  </si>
  <si>
    <t>szükséges pellet súlya</t>
  </si>
  <si>
    <t>Megtakarítás</t>
  </si>
  <si>
    <t>FÖLDGÁZ</t>
  </si>
  <si>
    <t>PELLET</t>
  </si>
  <si>
    <t>Pellet ár a földgázhoz képest</t>
  </si>
  <si>
    <t>PELLET TECHNOLÓGIÁRA ÉPÜLŐ FŰTÉSTECHNIKAI BERENDEZÉS ALKALMAZÁSÁNAK GAZDASÁGOSSÁGA</t>
  </si>
  <si>
    <t>KALKULÁCIÓ</t>
  </si>
  <si>
    <t>FÖLDGÁZ ÜZEMŰ BERENDEZÉSEKHEZ KÉPEST</t>
  </si>
  <si>
    <t>Használati útmutató / megjegyzések:</t>
  </si>
  <si>
    <t>A kalkulációt "Az eltüzelt földgáz mennyisége" beírásával kezdjük. Ez lehet egységnyi (1 m3), vagy akár egy hónap, vagy egy év alatt eltüzelt mennyiség.</t>
  </si>
  <si>
    <t>"A földgáztüzelés hatásfoka*" általában:</t>
  </si>
  <si>
    <t>Régi kéményes fali kazán esetén: 80-82%</t>
  </si>
  <si>
    <t>Új kéményes fali kazán esetén: 88-90%</t>
  </si>
  <si>
    <t>Új ventillátoros fali ("turbó") kazán esetén: 92-94%</t>
  </si>
  <si>
    <t>Új kondenzációs kazán esetén: 105-107%</t>
  </si>
  <si>
    <t>A földgáz fűtőértéke, egységára, stb. a "Gázszámla" -ról vehető</t>
  </si>
  <si>
    <t>A fehér háttérszínű cellákban levő adatok szabadon, az aktuális értéknek megfelelően átírhatók (utána ENTER)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</si>
</sst>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85725</xdr:rowOff>
    </xdr:from>
    <xdr:to>
      <xdr:col>1</xdr:col>
      <xdr:colOff>1009650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showGridLines="0" showRowColHeaders="0" tabSelected="1" zoomScalePageLayoutView="0" workbookViewId="0" topLeftCell="A2">
      <selection activeCell="B2" sqref="B2:B4"/>
    </sheetView>
  </sheetViews>
  <sheetFormatPr defaultColWidth="9.140625" defaultRowHeight="12.75"/>
  <cols>
    <col min="1" max="1" width="2.7109375" style="0" customWidth="1"/>
    <col min="2" max="2" width="27.421875" style="0" bestFit="1" customWidth="1"/>
    <col min="4" max="4" width="7.00390625" style="0" customWidth="1"/>
    <col min="6" max="6" width="10.28125" style="0" customWidth="1"/>
    <col min="8" max="8" width="2.28125" style="0" customWidth="1"/>
    <col min="9" max="9" width="28.57421875" style="0" customWidth="1"/>
  </cols>
  <sheetData>
    <row r="2" ht="12.75">
      <c r="B2" s="14"/>
    </row>
    <row r="3" ht="12.75">
      <c r="B3" s="14"/>
    </row>
    <row r="4" ht="12.75">
      <c r="B4" s="14"/>
    </row>
    <row r="5" spans="5:7" ht="20.25" customHeight="1">
      <c r="E5" s="15" t="s">
        <v>28</v>
      </c>
      <c r="F5" s="16"/>
      <c r="G5" s="16"/>
    </row>
    <row r="6" ht="6" customHeight="1"/>
    <row r="7" spans="2:11" ht="12.75">
      <c r="B7" s="14" t="s">
        <v>27</v>
      </c>
      <c r="C7" s="14"/>
      <c r="D7" s="14"/>
      <c r="E7" s="14"/>
      <c r="F7" s="14"/>
      <c r="G7" s="14"/>
      <c r="H7" s="14"/>
      <c r="I7" s="14"/>
      <c r="J7" s="14"/>
      <c r="K7" s="14"/>
    </row>
    <row r="8" spans="2:11" ht="12.75">
      <c r="B8" s="14" t="s">
        <v>29</v>
      </c>
      <c r="C8" s="14"/>
      <c r="D8" s="14"/>
      <c r="E8" s="14"/>
      <c r="F8" s="14"/>
      <c r="G8" s="14"/>
      <c r="H8" s="14"/>
      <c r="I8" s="14"/>
      <c r="J8" s="14"/>
      <c r="K8" s="14"/>
    </row>
    <row r="10" spans="2:9" ht="18">
      <c r="B10" s="4" t="s">
        <v>24</v>
      </c>
      <c r="I10" s="5" t="s">
        <v>25</v>
      </c>
    </row>
    <row r="11" ht="6" customHeight="1"/>
    <row r="12" ht="13.5" thickBot="1">
      <c r="I12" s="7" t="s">
        <v>21</v>
      </c>
    </row>
    <row r="13" spans="2:11" ht="13.5" thickBot="1">
      <c r="B13" s="10" t="s">
        <v>4</v>
      </c>
      <c r="C13" s="12">
        <v>1</v>
      </c>
      <c r="D13" s="11" t="s">
        <v>2</v>
      </c>
      <c r="I13" s="7" t="s">
        <v>22</v>
      </c>
      <c r="J13" s="2">
        <f>ROUND((F23/(J15/100))/J23,2)</f>
        <v>1.82</v>
      </c>
      <c r="K13" t="s">
        <v>18</v>
      </c>
    </row>
    <row r="14" spans="2:9" ht="5.25" customHeight="1" thickBot="1">
      <c r="B14" s="6"/>
      <c r="I14" s="7"/>
    </row>
    <row r="15" spans="2:11" ht="13.5" thickBot="1">
      <c r="B15" s="6" t="s">
        <v>9</v>
      </c>
      <c r="C15" s="13">
        <v>88</v>
      </c>
      <c r="D15" t="s">
        <v>3</v>
      </c>
      <c r="I15" s="7" t="s">
        <v>17</v>
      </c>
      <c r="J15" s="13">
        <v>90</v>
      </c>
      <c r="K15" t="s">
        <v>3</v>
      </c>
    </row>
    <row r="16" spans="2:9" ht="5.25" customHeight="1" thickBot="1">
      <c r="B16" s="6"/>
      <c r="I16" s="7"/>
    </row>
    <row r="17" spans="2:11" ht="13.5" thickBot="1">
      <c r="B17" s="6" t="s">
        <v>5</v>
      </c>
      <c r="C17" s="13">
        <v>3.567</v>
      </c>
      <c r="D17" t="s">
        <v>6</v>
      </c>
      <c r="I17" s="7" t="s">
        <v>19</v>
      </c>
      <c r="J17" s="13">
        <v>50</v>
      </c>
      <c r="K17" t="s">
        <v>18</v>
      </c>
    </row>
    <row r="18" spans="2:9" ht="5.25" customHeight="1" thickBot="1">
      <c r="B18" s="6"/>
      <c r="I18" s="7"/>
    </row>
    <row r="19" spans="2:9" ht="13.5" thickBot="1">
      <c r="B19" s="6" t="s">
        <v>7</v>
      </c>
      <c r="C19" s="13">
        <v>88.5</v>
      </c>
      <c r="D19" t="s">
        <v>8</v>
      </c>
      <c r="I19" s="7"/>
    </row>
    <row r="20" spans="2:9" ht="5.25" customHeight="1" thickBot="1">
      <c r="B20" s="6"/>
      <c r="I20" s="7"/>
    </row>
    <row r="21" spans="2:11" ht="13.5" customHeight="1" thickBot="1">
      <c r="B21" s="6" t="s">
        <v>10</v>
      </c>
      <c r="C21" s="13">
        <v>27</v>
      </c>
      <c r="D21" t="s">
        <v>3</v>
      </c>
      <c r="E21" s="14" t="s">
        <v>13</v>
      </c>
      <c r="F21" s="14"/>
      <c r="G21" s="14"/>
      <c r="I21" s="7" t="s">
        <v>10</v>
      </c>
      <c r="J21" s="13">
        <v>27</v>
      </c>
      <c r="K21" t="s">
        <v>3</v>
      </c>
    </row>
    <row r="22" spans="2:9" ht="5.25" customHeight="1" thickBot="1">
      <c r="B22" s="6"/>
      <c r="I22" s="7"/>
    </row>
    <row r="23" spans="2:11" ht="13.5" thickBot="1">
      <c r="B23" s="6" t="s">
        <v>0</v>
      </c>
      <c r="C23" s="13">
        <v>34</v>
      </c>
      <c r="D23" t="s">
        <v>1</v>
      </c>
      <c r="F23" s="2">
        <f>ROUND(C13*C23*(C15/100),2)</f>
        <v>29.92</v>
      </c>
      <c r="G23" t="s">
        <v>14</v>
      </c>
      <c r="I23" s="7" t="s">
        <v>16</v>
      </c>
      <c r="J23" s="13">
        <v>18.3</v>
      </c>
      <c r="K23" t="s">
        <v>15</v>
      </c>
    </row>
    <row r="24" ht="5.25" customHeight="1"/>
    <row r="25" ht="13.5" thickBot="1"/>
    <row r="26" spans="2:11" ht="13.5" thickBot="1">
      <c r="B26" s="8" t="s">
        <v>11</v>
      </c>
      <c r="C26" s="1">
        <f>ROUND(((C13*C23*C17)+((C19/1000)*C23))*(1+(C21/100)),0)</f>
        <v>158</v>
      </c>
      <c r="D26" t="s">
        <v>12</v>
      </c>
      <c r="I26" s="9" t="s">
        <v>20</v>
      </c>
      <c r="J26" s="1">
        <f>ROUND(J13*J17*(1+(J21/100)),0)</f>
        <v>116</v>
      </c>
      <c r="K26" t="s">
        <v>12</v>
      </c>
    </row>
    <row r="27" ht="5.25" customHeight="1"/>
    <row r="28" spans="3:11" ht="13.5" customHeight="1">
      <c r="C28" s="3">
        <v>100</v>
      </c>
      <c r="D28" t="s">
        <v>3</v>
      </c>
      <c r="I28" t="s">
        <v>26</v>
      </c>
      <c r="J28" s="3">
        <f>ROUND(J26/(C26/100),1)</f>
        <v>73.4</v>
      </c>
      <c r="K28" t="s">
        <v>3</v>
      </c>
    </row>
    <row r="29" spans="9:11" ht="12.75">
      <c r="I29" t="s">
        <v>23</v>
      </c>
      <c r="J29" s="3">
        <f>ROUND(C26-J26,0)</f>
        <v>42</v>
      </c>
      <c r="K29" t="s">
        <v>12</v>
      </c>
    </row>
    <row r="32" ht="12.75">
      <c r="B32" t="s">
        <v>30</v>
      </c>
    </row>
    <row r="34" ht="12.75">
      <c r="B34" t="s">
        <v>31</v>
      </c>
    </row>
    <row r="35" ht="12.75">
      <c r="B35" t="s">
        <v>32</v>
      </c>
    </row>
    <row r="36" ht="12.75">
      <c r="C36" t="s">
        <v>33</v>
      </c>
    </row>
    <row r="37" ht="12.75">
      <c r="C37" t="s">
        <v>34</v>
      </c>
    </row>
    <row r="38" ht="12.75">
      <c r="C38" t="s">
        <v>35</v>
      </c>
    </row>
    <row r="39" ht="12.75">
      <c r="C39" t="s">
        <v>36</v>
      </c>
    </row>
    <row r="40" ht="12.75">
      <c r="B40" t="s">
        <v>37</v>
      </c>
    </row>
    <row r="42" ht="12.75">
      <c r="B42" t="s">
        <v>38</v>
      </c>
    </row>
  </sheetData>
  <sheetProtection/>
  <mergeCells count="5">
    <mergeCell ref="B2:B4"/>
    <mergeCell ref="E21:G21"/>
    <mergeCell ref="B7:K7"/>
    <mergeCell ref="E5:G5"/>
    <mergeCell ref="B8:K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SA</cp:lastModifiedBy>
  <dcterms:created xsi:type="dcterms:W3CDTF">2012-01-26T16:10:20Z</dcterms:created>
  <dcterms:modified xsi:type="dcterms:W3CDTF">2013-08-16T13:43:39Z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